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FE GK 2014" sheetId="1" r:id="rId1"/>
    <sheet name="FE GK 2010" sheetId="2" r:id="rId2"/>
  </sheets>
  <definedNames/>
  <calcPr fullCalcOnLoad="1"/>
</workbook>
</file>

<file path=xl/sharedStrings.xml><?xml version="1.0" encoding="utf-8"?>
<sst xmlns="http://schemas.openxmlformats.org/spreadsheetml/2006/main" count="128" uniqueCount="62">
  <si>
    <t>Höhenmeter</t>
  </si>
  <si>
    <t>Zeit</t>
  </si>
  <si>
    <t>Name</t>
  </si>
  <si>
    <t>Stunden</t>
  </si>
  <si>
    <t>Monika</t>
  </si>
  <si>
    <t>Sabine</t>
  </si>
  <si>
    <t>Michi</t>
  </si>
  <si>
    <t>Watt</t>
  </si>
  <si>
    <t>Anmerkung</t>
  </si>
  <si>
    <t>Nettozeit</t>
  </si>
  <si>
    <t>Bruttozeit: 2:50</t>
  </si>
  <si>
    <t>Paul Richter</t>
  </si>
  <si>
    <t>Gerhard Gstöttner</t>
  </si>
  <si>
    <t>Walter Lima</t>
  </si>
  <si>
    <t>Andi Grötzl</t>
  </si>
  <si>
    <t>Robert Voigtländer</t>
  </si>
  <si>
    <t>Wolfgang Prkna</t>
  </si>
  <si>
    <t>Andi Gössl</t>
  </si>
  <si>
    <t>Thommy Gössl</t>
  </si>
  <si>
    <t>Oliver Rous</t>
  </si>
  <si>
    <t>Fraunz Heily</t>
  </si>
  <si>
    <t>Harald Kaufmann</t>
  </si>
  <si>
    <t>Chris Kraus</t>
  </si>
  <si>
    <t>Stefan Wazik</t>
  </si>
  <si>
    <t>Klaus Prkna</t>
  </si>
  <si>
    <t>Barbara Lima</t>
  </si>
  <si>
    <t>Erni Grötzl</t>
  </si>
  <si>
    <t>Rang</t>
  </si>
  <si>
    <t>mit Rucksack</t>
  </si>
  <si>
    <t>im Rahmen der FREE EAGLE Familiy Days am 5.6.2010</t>
  </si>
  <si>
    <t xml:space="preserve">FREE EAGLE Fun Racing Team Glocknerkönig 2010 </t>
  </si>
  <si>
    <t>Rng. K</t>
  </si>
  <si>
    <t>Kategorie</t>
  </si>
  <si>
    <t>FREE EAGLE Fun Racing Team (W)</t>
  </si>
  <si>
    <t>FE Friend (W)</t>
  </si>
  <si>
    <t>K Gew.</t>
  </si>
  <si>
    <t>W/Kg</t>
  </si>
  <si>
    <t>FREE EAGLE Fun Racing Team (M)</t>
  </si>
  <si>
    <t>FE Friend (M)</t>
  </si>
  <si>
    <t>Mautstelle Ferleiten - Fuscher Törl Gedenkkapelle (13 km, 1330 Hm lt. Glocknerkönig HP)</t>
  </si>
  <si>
    <t>Paolo, 6.6.2010</t>
  </si>
  <si>
    <t>www.free-eagle.at</t>
  </si>
  <si>
    <t>lt Foto</t>
  </si>
  <si>
    <t>Ges.Gew.</t>
  </si>
  <si>
    <t xml:space="preserve">FREE EAGLE Fun Racing Team Glocknerkönig 2014 </t>
  </si>
  <si>
    <t>im Rahmen der FREE EAGLE Familiy Days am 21.6.2014</t>
  </si>
  <si>
    <t>raunzer</t>
  </si>
  <si>
    <t>inkl. Pausen (ca. 20-25 Min)</t>
  </si>
  <si>
    <t>Günther "Ace" Karl</t>
  </si>
  <si>
    <t>HairBert Steindl</t>
  </si>
  <si>
    <t>Tom Winter</t>
  </si>
  <si>
    <t>Franco Weninger</t>
  </si>
  <si>
    <t>mit Schlafsack</t>
  </si>
  <si>
    <t>Paolo, 23.6.2014</t>
  </si>
  <si>
    <t>Steffi Friedl</t>
  </si>
  <si>
    <t>Martina Kaufmann</t>
  </si>
  <si>
    <t>Ricki Fröhlich</t>
  </si>
  <si>
    <t>Johann Winter</t>
  </si>
  <si>
    <t>Hias Raecke</t>
  </si>
  <si>
    <t>Christian Schmid</t>
  </si>
  <si>
    <t>FREE EAGLE Fun Racing Team / Bikehorner (M)</t>
  </si>
  <si>
    <t>FREE EAGLE Fun Racing Team / Bikestore (M)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</si>
</sst>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4.3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4.3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1"/>
      <color theme="0" tint="-0.1499900072813034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28" fillId="33" borderId="10" xfId="0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28" fillId="33" borderId="10" xfId="0" applyFont="1" applyFill="1" applyBorder="1" applyAlignment="1">
      <alignment horizontal="center"/>
    </xf>
    <xf numFmtId="169" fontId="42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47" applyFont="1" applyAlignment="1" applyProtection="1">
      <alignment/>
      <protection/>
    </xf>
    <xf numFmtId="169" fontId="23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5.7109375" style="0" customWidth="1"/>
    <col min="2" max="2" width="18.8515625" style="0" customWidth="1"/>
    <col min="3" max="3" width="41.140625" style="0" customWidth="1"/>
    <col min="4" max="4" width="6.57421875" style="0" bestFit="1" customWidth="1"/>
    <col min="6" max="6" width="9.57421875" style="0" customWidth="1"/>
    <col min="7" max="9" width="11.421875" style="0" hidden="1" customWidth="1"/>
    <col min="10" max="10" width="10.140625" style="0" bestFit="1" customWidth="1"/>
    <col min="11" max="12" width="9.421875" style="0" customWidth="1"/>
    <col min="13" max="13" width="14.8515625" style="0" bestFit="1" customWidth="1"/>
    <col min="14" max="14" width="11.421875" style="0" hidden="1" customWidth="1"/>
    <col min="15" max="15" width="14.421875" style="0" hidden="1" customWidth="1"/>
    <col min="16" max="17" width="11.421875" style="0" hidden="1" customWidth="1"/>
    <col min="18" max="24" width="10.00390625" style="0" customWidth="1"/>
  </cols>
  <sheetData>
    <row r="1" ht="21">
      <c r="C1" s="7" t="s">
        <v>44</v>
      </c>
    </row>
    <row r="2" ht="15">
      <c r="C2" s="8" t="s">
        <v>45</v>
      </c>
    </row>
    <row r="4" ht="15">
      <c r="A4" t="s">
        <v>39</v>
      </c>
    </row>
    <row r="5" spans="7:12" ht="15">
      <c r="G5" s="5" t="s">
        <v>0</v>
      </c>
      <c r="H5" s="5">
        <v>2445</v>
      </c>
      <c r="I5" s="5">
        <v>1115</v>
      </c>
      <c r="J5" s="5">
        <f>H5-I5</f>
        <v>1330</v>
      </c>
      <c r="K5" s="5"/>
      <c r="L5" s="5"/>
    </row>
    <row r="6" spans="1:17" ht="15">
      <c r="A6" s="2" t="s">
        <v>27</v>
      </c>
      <c r="B6" s="2" t="s">
        <v>2</v>
      </c>
      <c r="C6" s="2" t="s">
        <v>32</v>
      </c>
      <c r="D6" s="2" t="s">
        <v>31</v>
      </c>
      <c r="E6" s="11" t="s">
        <v>1</v>
      </c>
      <c r="F6" s="2" t="s">
        <v>43</v>
      </c>
      <c r="G6" s="2" t="s">
        <v>3</v>
      </c>
      <c r="H6" s="2"/>
      <c r="I6" s="2"/>
      <c r="J6" s="11" t="s">
        <v>7</v>
      </c>
      <c r="K6" s="11" t="s">
        <v>35</v>
      </c>
      <c r="L6" s="11" t="s">
        <v>36</v>
      </c>
      <c r="M6" s="2" t="s">
        <v>8</v>
      </c>
      <c r="N6" s="3">
        <v>0.042291666666666665</v>
      </c>
      <c r="O6" s="2"/>
      <c r="Q6" s="1" t="s">
        <v>42</v>
      </c>
    </row>
    <row r="7" spans="1:17" ht="15">
      <c r="A7">
        <f>RANK(E7,E$7:E$22,1)</f>
        <v>1</v>
      </c>
      <c r="B7" t="s">
        <v>58</v>
      </c>
      <c r="C7" t="s">
        <v>37</v>
      </c>
      <c r="D7">
        <v>1</v>
      </c>
      <c r="E7" s="1">
        <v>0.04618055555555556</v>
      </c>
      <c r="F7" s="10">
        <v>87</v>
      </c>
      <c r="G7">
        <f>E7*24</f>
        <v>1.1083333333333334</v>
      </c>
      <c r="H7">
        <f>G7*60*60</f>
        <v>3990</v>
      </c>
      <c r="I7">
        <f>F7*9.81*$J$5</f>
        <v>1135115.1</v>
      </c>
      <c r="J7" s="4">
        <f>I7/H7</f>
        <v>284.49</v>
      </c>
      <c r="K7" s="12">
        <v>75</v>
      </c>
      <c r="L7" s="6">
        <f>J7/K7</f>
        <v>3.7932</v>
      </c>
      <c r="N7" s="1">
        <v>0.09635416666666667</v>
      </c>
      <c r="O7" s="1">
        <f>N7-N5</f>
        <v>0.09635416666666667</v>
      </c>
      <c r="Q7" s="1">
        <v>0.5070717592592593</v>
      </c>
    </row>
    <row r="8" spans="1:17" ht="15">
      <c r="A8">
        <f>RANK(E8,E$7:E$22,1)</f>
        <v>2</v>
      </c>
      <c r="B8" t="s">
        <v>51</v>
      </c>
      <c r="C8" t="s">
        <v>60</v>
      </c>
      <c r="D8">
        <v>2</v>
      </c>
      <c r="E8" s="1">
        <v>0.0488425925925926</v>
      </c>
      <c r="F8" s="10">
        <v>74</v>
      </c>
      <c r="G8">
        <f>E8*24</f>
        <v>1.1722222222222223</v>
      </c>
      <c r="H8">
        <f>G8*60*60</f>
        <v>4220.000000000001</v>
      </c>
      <c r="I8">
        <f>F8*9.81*$J$5</f>
        <v>965500.2000000001</v>
      </c>
      <c r="J8" s="4">
        <f>I8/H8</f>
        <v>228.7915165876777</v>
      </c>
      <c r="K8" s="4">
        <v>62</v>
      </c>
      <c r="L8" s="6">
        <f>J8/K8</f>
        <v>3.6901857514141567</v>
      </c>
      <c r="N8" s="1">
        <v>0.09778935185185185</v>
      </c>
      <c r="O8" s="1" t="e">
        <f>N8-#REF!</f>
        <v>#REF!</v>
      </c>
      <c r="Q8" s="1"/>
    </row>
    <row r="9" spans="1:17" ht="15">
      <c r="A9">
        <f>RANK(E9,E$7:E$22,1)</f>
        <v>3</v>
      </c>
      <c r="B9" t="s">
        <v>13</v>
      </c>
      <c r="C9" t="s">
        <v>37</v>
      </c>
      <c r="D9">
        <v>3</v>
      </c>
      <c r="E9" s="1">
        <v>0.053125</v>
      </c>
      <c r="F9" s="10">
        <v>87</v>
      </c>
      <c r="G9">
        <f>E9*24</f>
        <v>1.275</v>
      </c>
      <c r="H9">
        <f>G9*60*60</f>
        <v>4590</v>
      </c>
      <c r="I9">
        <f>F9*9.81*$J$5</f>
        <v>1135115.1</v>
      </c>
      <c r="J9" s="4">
        <f>I9/H9</f>
        <v>247.30176470588236</v>
      </c>
      <c r="K9" s="12">
        <v>75</v>
      </c>
      <c r="L9" s="6">
        <f>J9/K9</f>
        <v>3.297356862745098</v>
      </c>
      <c r="N9" s="1">
        <v>0.09707175925925926</v>
      </c>
      <c r="O9" s="1">
        <f>N9-N6</f>
        <v>0.054780092592592596</v>
      </c>
      <c r="Q9" s="1"/>
    </row>
    <row r="10" spans="1:17" ht="15">
      <c r="A10">
        <f>RANK(E10,E$7:E$22,1)</f>
        <v>4</v>
      </c>
      <c r="B10" t="s">
        <v>11</v>
      </c>
      <c r="C10" t="s">
        <v>37</v>
      </c>
      <c r="D10">
        <v>4</v>
      </c>
      <c r="E10" s="1">
        <v>0.05682870370370371</v>
      </c>
      <c r="F10" s="10">
        <v>88.5</v>
      </c>
      <c r="G10">
        <f>E10*24</f>
        <v>1.363888888888889</v>
      </c>
      <c r="H10">
        <f>G10*60*60</f>
        <v>4910.000000000001</v>
      </c>
      <c r="I10">
        <f>F10*9.81*$J$5</f>
        <v>1154686.05</v>
      </c>
      <c r="J10" s="4">
        <f>I10/H10</f>
        <v>235.17027494908348</v>
      </c>
      <c r="K10" s="4">
        <v>77</v>
      </c>
      <c r="L10" s="6">
        <f>J10/K10</f>
        <v>3.054159414923162</v>
      </c>
      <c r="N10" s="1">
        <v>0.09505787037037038</v>
      </c>
      <c r="O10" s="1">
        <f>N10-N9</f>
        <v>-0.0020138888888888845</v>
      </c>
      <c r="Q10" s="1"/>
    </row>
    <row r="11" spans="1:17" ht="15">
      <c r="A11">
        <f>RANK(E11,E$7:E$22,1)</f>
        <v>5</v>
      </c>
      <c r="B11" t="s">
        <v>48</v>
      </c>
      <c r="C11" t="s">
        <v>61</v>
      </c>
      <c r="D11">
        <v>5</v>
      </c>
      <c r="E11" s="1">
        <v>0.06122685185185186</v>
      </c>
      <c r="F11" s="10">
        <v>86.5</v>
      </c>
      <c r="G11">
        <f>E11*24</f>
        <v>1.4694444444444446</v>
      </c>
      <c r="H11">
        <f>G11*60*60</f>
        <v>5290</v>
      </c>
      <c r="I11">
        <f>F11*9.81*$J$5</f>
        <v>1128591.4500000002</v>
      </c>
      <c r="J11" s="4">
        <f>I11/H11</f>
        <v>213.34431947069947</v>
      </c>
      <c r="K11" s="4">
        <v>75</v>
      </c>
      <c r="L11" s="6">
        <f>J11/K11</f>
        <v>2.844590926275993</v>
      </c>
      <c r="N11" s="1">
        <v>0.09989583333333334</v>
      </c>
      <c r="O11" s="1">
        <f>N11-$N$6</f>
        <v>0.05760416666666667</v>
      </c>
      <c r="Q11" s="1"/>
    </row>
    <row r="12" spans="1:24" ht="15">
      <c r="A12">
        <f>RANK(E12,E$7:E$22,1)</f>
        <v>6</v>
      </c>
      <c r="B12" t="s">
        <v>21</v>
      </c>
      <c r="C12" t="s">
        <v>37</v>
      </c>
      <c r="D12">
        <v>10</v>
      </c>
      <c r="E12" s="1">
        <v>0.0629050925925926</v>
      </c>
      <c r="F12" s="10">
        <v>84</v>
      </c>
      <c r="G12">
        <f>E12*24</f>
        <v>1.5097222222222224</v>
      </c>
      <c r="H12">
        <f>G12*60*60</f>
        <v>5435.000000000001</v>
      </c>
      <c r="I12">
        <f>F12*9.81*$J$5</f>
        <v>1095973.2000000002</v>
      </c>
      <c r="J12" s="4">
        <f>I12/H12</f>
        <v>201.6510027598896</v>
      </c>
      <c r="K12" s="12">
        <v>73</v>
      </c>
      <c r="L12" s="6">
        <f>J12/K12</f>
        <v>2.7623425035601312</v>
      </c>
      <c r="N12" s="1">
        <v>0.12107638888888889</v>
      </c>
      <c r="O12" s="1">
        <f>N12-$N$6</f>
        <v>0.07878472222222221</v>
      </c>
      <c r="Q12" s="1">
        <v>0.5317939814814815</v>
      </c>
      <c r="R12" s="1"/>
      <c r="S12" s="1"/>
      <c r="T12" s="1"/>
      <c r="U12" s="1"/>
      <c r="V12" s="1"/>
      <c r="W12" s="1"/>
      <c r="X12" s="1"/>
    </row>
    <row r="13" spans="1:17" ht="15">
      <c r="A13">
        <f>RANK(E13,E$7:E$22,1)</f>
        <v>7</v>
      </c>
      <c r="B13" t="s">
        <v>49</v>
      </c>
      <c r="C13" t="s">
        <v>37</v>
      </c>
      <c r="D13">
        <v>6</v>
      </c>
      <c r="E13" s="1">
        <v>0.0642361111111111</v>
      </c>
      <c r="F13" s="10">
        <v>82</v>
      </c>
      <c r="G13">
        <f>E13*24</f>
        <v>1.5416666666666665</v>
      </c>
      <c r="H13">
        <f>G13*60*60</f>
        <v>5549.999999999999</v>
      </c>
      <c r="I13">
        <f>F13*9.81*$J$5</f>
        <v>1069878.6</v>
      </c>
      <c r="J13" s="4">
        <f>I13/H13</f>
        <v>192.77091891891897</v>
      </c>
      <c r="K13" s="12">
        <v>70</v>
      </c>
      <c r="L13" s="6">
        <f>J13/K13</f>
        <v>2.753870270270271</v>
      </c>
      <c r="N13" s="1">
        <v>0.10236111111111111</v>
      </c>
      <c r="O13" s="1">
        <f>N13-$N$6</f>
        <v>0.060069444444444446</v>
      </c>
      <c r="Q13" s="1"/>
    </row>
    <row r="14" spans="1:16" ht="15">
      <c r="A14">
        <f>RANK(E14,E$7:E$22,1)</f>
        <v>8</v>
      </c>
      <c r="B14" t="s">
        <v>20</v>
      </c>
      <c r="C14" t="s">
        <v>37</v>
      </c>
      <c r="D14">
        <v>7</v>
      </c>
      <c r="E14" s="1">
        <v>0.06460648148148147</v>
      </c>
      <c r="F14" s="10">
        <v>100</v>
      </c>
      <c r="G14">
        <f>E14*24</f>
        <v>1.5505555555555555</v>
      </c>
      <c r="H14">
        <f>G14*60*60</f>
        <v>5582</v>
      </c>
      <c r="I14">
        <f>F14*9.81*$J$5</f>
        <v>1304730</v>
      </c>
      <c r="J14" s="4">
        <f>I14/H14</f>
        <v>233.73880329630956</v>
      </c>
      <c r="K14" s="12">
        <v>82</v>
      </c>
      <c r="L14" s="6">
        <f>J14/K14</f>
        <v>2.850473210930604</v>
      </c>
      <c r="M14" t="s">
        <v>52</v>
      </c>
      <c r="N14" s="1">
        <v>0.11484953703703704</v>
      </c>
      <c r="O14" s="1">
        <f>N14-$N$6+P14</f>
        <v>0.07464120370370371</v>
      </c>
      <c r="P14" s="1">
        <v>0.0020833333333333333</v>
      </c>
    </row>
    <row r="15" spans="1:17" ht="15">
      <c r="A15">
        <f>RANK(E15,E$7:E$22,1)</f>
        <v>9</v>
      </c>
      <c r="B15" t="s">
        <v>54</v>
      </c>
      <c r="C15" t="s">
        <v>33</v>
      </c>
      <c r="D15">
        <v>1</v>
      </c>
      <c r="E15" s="1">
        <v>0.06996527777777778</v>
      </c>
      <c r="F15" s="10">
        <v>77</v>
      </c>
      <c r="G15">
        <f>E15*24</f>
        <v>1.6791666666666667</v>
      </c>
      <c r="H15">
        <f>G15*60*60</f>
        <v>6045</v>
      </c>
      <c r="I15">
        <f>F15*9.81*$J$5</f>
        <v>1004642.1</v>
      </c>
      <c r="J15" s="4">
        <f>I15/H15</f>
        <v>166.1938957816377</v>
      </c>
      <c r="K15" s="12">
        <v>65</v>
      </c>
      <c r="L15" s="6">
        <f>J15/K15</f>
        <v>2.556829165871349</v>
      </c>
      <c r="N15" s="1"/>
      <c r="O15" t="s">
        <v>10</v>
      </c>
      <c r="Q15" s="1"/>
    </row>
    <row r="16" spans="1:17" ht="15">
      <c r="A16">
        <f>RANK(E16,E$7:E$22,1)</f>
        <v>10</v>
      </c>
      <c r="B16" t="s">
        <v>18</v>
      </c>
      <c r="C16" t="s">
        <v>37</v>
      </c>
      <c r="D16">
        <v>8</v>
      </c>
      <c r="E16" s="1">
        <v>0.07203703703703704</v>
      </c>
      <c r="F16" s="10">
        <v>97</v>
      </c>
      <c r="G16">
        <f>E16*24</f>
        <v>1.728888888888889</v>
      </c>
      <c r="H16">
        <f>G16*60*60</f>
        <v>6224</v>
      </c>
      <c r="I16">
        <f>F16*9.81*$J$5</f>
        <v>1265588.1</v>
      </c>
      <c r="J16" s="4">
        <f>I16/H16</f>
        <v>203.3399903598972</v>
      </c>
      <c r="K16" s="12">
        <v>85</v>
      </c>
      <c r="L16" s="6">
        <f>J16/K16</f>
        <v>2.392235180704673</v>
      </c>
      <c r="N16" s="1">
        <v>0.10493055555555557</v>
      </c>
      <c r="O16" s="1">
        <f>N16-$N$6</f>
        <v>0.06263888888888891</v>
      </c>
      <c r="Q16" s="1"/>
    </row>
    <row r="17" spans="1:17" ht="15">
      <c r="A17">
        <f>RANK(E17,E$7:E$22,1)</f>
        <v>11</v>
      </c>
      <c r="B17" t="s">
        <v>59</v>
      </c>
      <c r="C17" t="s">
        <v>37</v>
      </c>
      <c r="D17">
        <v>9</v>
      </c>
      <c r="E17" s="1">
        <v>0.078125</v>
      </c>
      <c r="F17" s="10">
        <v>92</v>
      </c>
      <c r="G17">
        <f>E17*24</f>
        <v>1.875</v>
      </c>
      <c r="H17">
        <f>G17*60*60</f>
        <v>6750</v>
      </c>
      <c r="I17">
        <f>F17*9.81*$J$5</f>
        <v>1200351.6</v>
      </c>
      <c r="J17" s="4">
        <f>I17/H17</f>
        <v>177.82986666666667</v>
      </c>
      <c r="K17" s="12">
        <v>85</v>
      </c>
      <c r="L17" s="6">
        <f>J17/K17</f>
        <v>2.092116078431373</v>
      </c>
      <c r="N17" s="1">
        <v>0.10413194444444444</v>
      </c>
      <c r="O17" s="1">
        <f>N17-$N$6</f>
        <v>0.06184027777777778</v>
      </c>
      <c r="Q17" s="1"/>
    </row>
    <row r="18" spans="1:17" ht="15">
      <c r="A18">
        <f>RANK(E18,E$7:E$22,1)</f>
        <v>12</v>
      </c>
      <c r="B18" t="s">
        <v>57</v>
      </c>
      <c r="C18" t="s">
        <v>37</v>
      </c>
      <c r="D18">
        <v>11</v>
      </c>
      <c r="E18" s="1">
        <v>0.08003472222222223</v>
      </c>
      <c r="F18" s="10">
        <v>82</v>
      </c>
      <c r="G18">
        <f>E18*24</f>
        <v>1.9208333333333334</v>
      </c>
      <c r="H18">
        <f>G18*60*60</f>
        <v>6915</v>
      </c>
      <c r="I18">
        <f>F18*9.81*$J$5</f>
        <v>1069878.6</v>
      </c>
      <c r="J18" s="4">
        <f>I18/H18</f>
        <v>154.71852494577007</v>
      </c>
      <c r="K18" s="12">
        <v>70</v>
      </c>
      <c r="L18" s="6">
        <f>J18/K18</f>
        <v>2.2102646420824295</v>
      </c>
      <c r="N18" s="1">
        <v>0.11383101851851851</v>
      </c>
      <c r="O18" s="1">
        <f>N18-$N$6</f>
        <v>0.07153935185185184</v>
      </c>
      <c r="Q18" s="1"/>
    </row>
    <row r="19" spans="1:24" ht="15">
      <c r="A19">
        <f>RANK(E19,E$7:E$22,1)</f>
        <v>13</v>
      </c>
      <c r="B19" t="s">
        <v>25</v>
      </c>
      <c r="C19" t="s">
        <v>33</v>
      </c>
      <c r="D19">
        <v>2</v>
      </c>
      <c r="E19" s="1">
        <v>0.08501157407407407</v>
      </c>
      <c r="F19" s="10">
        <v>70</v>
      </c>
      <c r="G19">
        <f>E19*24</f>
        <v>2.040277777777778</v>
      </c>
      <c r="H19">
        <f>G19*60*60</f>
        <v>7345</v>
      </c>
      <c r="I19">
        <f>F19*9.81*$J$5</f>
        <v>913311.0000000001</v>
      </c>
      <c r="J19" s="4">
        <f>I19/H19</f>
        <v>124.34458815520765</v>
      </c>
      <c r="K19" s="12">
        <v>58</v>
      </c>
      <c r="L19" s="6">
        <f>J19/K19</f>
        <v>2.1438722095725455</v>
      </c>
      <c r="N19" s="1">
        <v>0.12468749999999999</v>
      </c>
      <c r="O19" s="1">
        <f>N19-$N$6</f>
        <v>0.08239583333333333</v>
      </c>
      <c r="Q19" s="1">
        <v>0.5354050925925926</v>
      </c>
      <c r="R19" s="1"/>
      <c r="S19" s="1"/>
      <c r="T19" s="1"/>
      <c r="U19" s="1"/>
      <c r="V19" s="1"/>
      <c r="W19" s="1"/>
      <c r="X19" s="1"/>
    </row>
    <row r="20" spans="1:24" ht="15">
      <c r="A20">
        <f>RANK(E20,E$7:E$22,1)</f>
        <v>14</v>
      </c>
      <c r="B20" t="s">
        <v>50</v>
      </c>
      <c r="C20" t="s">
        <v>37</v>
      </c>
      <c r="D20">
        <v>12</v>
      </c>
      <c r="E20" s="1">
        <v>0.0870949074074074</v>
      </c>
      <c r="F20" s="10">
        <v>87</v>
      </c>
      <c r="G20">
        <f>E20*24</f>
        <v>2.0902777777777777</v>
      </c>
      <c r="H20">
        <f>G20*60*60</f>
        <v>7524.999999999999</v>
      </c>
      <c r="I20">
        <f>F20*9.81*$J$5</f>
        <v>1135115.1</v>
      </c>
      <c r="J20" s="4">
        <f>I20/H20</f>
        <v>150.84586046511632</v>
      </c>
      <c r="K20" s="12">
        <v>75</v>
      </c>
      <c r="L20" s="6">
        <f>J20/K20</f>
        <v>2.0112781395348844</v>
      </c>
      <c r="N20" s="1">
        <v>0.12162037037037036</v>
      </c>
      <c r="O20" s="1">
        <f>N20-$N$6</f>
        <v>0.0793287037037037</v>
      </c>
      <c r="Q20" s="1">
        <v>0.532337962962963</v>
      </c>
      <c r="R20" s="1"/>
      <c r="S20" s="1"/>
      <c r="T20" s="1"/>
      <c r="U20" s="1"/>
      <c r="V20" s="1"/>
      <c r="W20" s="1"/>
      <c r="X20" s="1"/>
    </row>
    <row r="21" spans="1:17" ht="15">
      <c r="A21">
        <f>RANK(E21,E$7:E$22,1)</f>
        <v>15</v>
      </c>
      <c r="B21" t="s">
        <v>55</v>
      </c>
      <c r="C21" t="s">
        <v>33</v>
      </c>
      <c r="D21">
        <v>3</v>
      </c>
      <c r="E21" s="1">
        <v>0.10486111111111111</v>
      </c>
      <c r="F21" s="10">
        <v>75</v>
      </c>
      <c r="G21">
        <f>E21*24</f>
        <v>2.5166666666666666</v>
      </c>
      <c r="H21">
        <f>G21*60*60</f>
        <v>9060</v>
      </c>
      <c r="I21">
        <f>F21*9.81*$J$5</f>
        <v>978547.5</v>
      </c>
      <c r="J21" s="4">
        <f>I21/H21</f>
        <v>108.00745033112582</v>
      </c>
      <c r="K21" s="12">
        <v>60</v>
      </c>
      <c r="L21" s="6">
        <f>J21/K21</f>
        <v>1.8001241721854304</v>
      </c>
      <c r="M21" t="s">
        <v>47</v>
      </c>
      <c r="N21" s="1"/>
      <c r="O21" t="s">
        <v>10</v>
      </c>
      <c r="Q21" s="1"/>
    </row>
    <row r="22" spans="1:17" ht="15">
      <c r="A22">
        <f>RANK(E22,E$7:E$22,1)</f>
        <v>16</v>
      </c>
      <c r="B22" t="s">
        <v>56</v>
      </c>
      <c r="C22" t="s">
        <v>33</v>
      </c>
      <c r="D22">
        <v>4</v>
      </c>
      <c r="E22" s="1">
        <v>0.1099537037037037</v>
      </c>
      <c r="F22" s="10">
        <v>77</v>
      </c>
      <c r="G22">
        <f>E22*24</f>
        <v>2.638888888888889</v>
      </c>
      <c r="H22">
        <f>G22*60*60</f>
        <v>9500</v>
      </c>
      <c r="I22">
        <f>F22*9.81*$J$5</f>
        <v>1004642.1</v>
      </c>
      <c r="J22" s="4">
        <f>I22/H22</f>
        <v>105.7518</v>
      </c>
      <c r="K22" s="12">
        <v>65</v>
      </c>
      <c r="L22" s="6">
        <f>J22/K22</f>
        <v>1.6269507692307692</v>
      </c>
      <c r="M22" t="s">
        <v>47</v>
      </c>
      <c r="O22" t="s">
        <v>10</v>
      </c>
      <c r="Q22" s="1"/>
    </row>
    <row r="23" spans="5:17" ht="15">
      <c r="E23" s="1"/>
      <c r="F23" s="9"/>
      <c r="J23" s="4"/>
      <c r="K23" s="12"/>
      <c r="L23" s="6"/>
      <c r="O23" t="s">
        <v>10</v>
      </c>
      <c r="Q23" s="1"/>
    </row>
    <row r="24" ht="15">
      <c r="A24" s="13" t="s">
        <v>53</v>
      </c>
    </row>
    <row r="25" spans="1:2" ht="15">
      <c r="A25" s="15" t="s">
        <v>41</v>
      </c>
      <c r="B25" s="14"/>
    </row>
    <row r="26" spans="2:15" ht="15">
      <c r="B26" s="14"/>
      <c r="E26" s="1"/>
      <c r="J26" s="4"/>
      <c r="K26" s="4"/>
      <c r="L26" s="4"/>
      <c r="N26" s="1"/>
      <c r="O26" s="1"/>
    </row>
  </sheetData>
  <sheetProtection/>
  <hyperlinks>
    <hyperlink ref="A25" r:id="rId1" display="www.free-eagle.at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25" sqref="A25"/>
    </sheetView>
  </sheetViews>
  <sheetFormatPr defaultColWidth="11.421875" defaultRowHeight="15"/>
  <cols>
    <col min="1" max="1" width="5.7109375" style="0" customWidth="1"/>
    <col min="2" max="2" width="18.8515625" style="0" customWidth="1"/>
    <col min="3" max="3" width="39.8515625" style="0" customWidth="1"/>
    <col min="4" max="4" width="6.57421875" style="0" bestFit="1" customWidth="1"/>
    <col min="6" max="6" width="9.57421875" style="0" customWidth="1"/>
    <col min="7" max="9" width="11.421875" style="0" hidden="1" customWidth="1"/>
    <col min="10" max="10" width="10.140625" style="0" bestFit="1" customWidth="1"/>
    <col min="11" max="12" width="9.421875" style="0" customWidth="1"/>
    <col min="13" max="13" width="14.8515625" style="0" bestFit="1" customWidth="1"/>
    <col min="14" max="14" width="11.421875" style="0" hidden="1" customWidth="1"/>
    <col min="15" max="15" width="14.421875" style="0" hidden="1" customWidth="1"/>
    <col min="16" max="18" width="11.421875" style="0" hidden="1" customWidth="1"/>
    <col min="19" max="19" width="11.421875" style="0" customWidth="1"/>
  </cols>
  <sheetData>
    <row r="1" ht="21">
      <c r="C1" s="7" t="s">
        <v>30</v>
      </c>
    </row>
    <row r="2" ht="15">
      <c r="C2" s="8" t="s">
        <v>29</v>
      </c>
    </row>
    <row r="4" ht="15">
      <c r="A4" t="s">
        <v>39</v>
      </c>
    </row>
    <row r="5" spans="7:12" ht="15">
      <c r="G5" s="5" t="s">
        <v>0</v>
      </c>
      <c r="H5" s="5">
        <v>2445</v>
      </c>
      <c r="I5" s="5">
        <v>1115</v>
      </c>
      <c r="J5" s="5">
        <f>H5-I5</f>
        <v>1330</v>
      </c>
      <c r="K5" s="5"/>
      <c r="L5" s="5"/>
    </row>
    <row r="6" spans="1:17" ht="15">
      <c r="A6" s="2" t="s">
        <v>27</v>
      </c>
      <c r="B6" s="2" t="s">
        <v>2</v>
      </c>
      <c r="C6" s="2" t="s">
        <v>32</v>
      </c>
      <c r="D6" s="2" t="s">
        <v>31</v>
      </c>
      <c r="E6" s="11" t="s">
        <v>1</v>
      </c>
      <c r="F6" s="2" t="s">
        <v>43</v>
      </c>
      <c r="G6" s="2" t="s">
        <v>3</v>
      </c>
      <c r="H6" s="2"/>
      <c r="I6" s="2"/>
      <c r="J6" s="11" t="s">
        <v>7</v>
      </c>
      <c r="K6" s="11" t="s">
        <v>35</v>
      </c>
      <c r="L6" s="11" t="s">
        <v>36</v>
      </c>
      <c r="M6" s="2" t="s">
        <v>8</v>
      </c>
      <c r="N6" s="3">
        <v>0.042291666666666665</v>
      </c>
      <c r="O6" s="2"/>
      <c r="Q6" s="1" t="s">
        <v>42</v>
      </c>
    </row>
    <row r="7" spans="1:17" ht="15">
      <c r="A7">
        <v>1</v>
      </c>
      <c r="B7" t="s">
        <v>11</v>
      </c>
      <c r="C7" t="s">
        <v>37</v>
      </c>
      <c r="D7">
        <v>1</v>
      </c>
      <c r="E7" s="1">
        <v>0.0527662037037037</v>
      </c>
      <c r="F7" s="10">
        <v>89.5</v>
      </c>
      <c r="G7">
        <f>E7*24</f>
        <v>1.2663888888888888</v>
      </c>
      <c r="H7">
        <f>G7*60*60</f>
        <v>4558.999999999999</v>
      </c>
      <c r="I7">
        <f aca="true" t="shared" si="0" ref="I7:I27">F7*9.81*$J$5</f>
        <v>1167733.35</v>
      </c>
      <c r="J7" s="4">
        <f>I7/H7</f>
        <v>256.13804562404044</v>
      </c>
      <c r="K7" s="4">
        <v>78.5</v>
      </c>
      <c r="L7" s="6">
        <f aca="true" t="shared" si="1" ref="L7:L27">J7/K7</f>
        <v>3.2629050397966934</v>
      </c>
      <c r="N7" s="1">
        <v>0.09505787037037038</v>
      </c>
      <c r="O7" s="1">
        <f>N7-N6</f>
        <v>0.05276620370370371</v>
      </c>
      <c r="Q7" s="1"/>
    </row>
    <row r="8" spans="1:17" ht="15">
      <c r="A8">
        <v>2</v>
      </c>
      <c r="B8" t="s">
        <v>12</v>
      </c>
      <c r="C8" t="s">
        <v>37</v>
      </c>
      <c r="D8">
        <v>2</v>
      </c>
      <c r="E8" s="1">
        <f>O8</f>
        <v>0.054062500000000006</v>
      </c>
      <c r="F8" s="9">
        <v>89</v>
      </c>
      <c r="G8">
        <f aca="true" t="shared" si="2" ref="G8:G22">E8*24</f>
        <v>1.2975</v>
      </c>
      <c r="H8">
        <f aca="true" t="shared" si="3" ref="H8:H22">G8*60*60</f>
        <v>4671.000000000001</v>
      </c>
      <c r="I8">
        <f t="shared" si="0"/>
        <v>1161209.7</v>
      </c>
      <c r="J8" s="4">
        <f aca="true" t="shared" si="4" ref="J8:J22">I8/H8</f>
        <v>248.59980732177257</v>
      </c>
      <c r="K8" s="12">
        <v>77</v>
      </c>
      <c r="L8" s="6">
        <f t="shared" si="1"/>
        <v>3.2285689262567865</v>
      </c>
      <c r="N8" s="1">
        <v>0.09635416666666667</v>
      </c>
      <c r="O8" s="1">
        <f>N8-N6</f>
        <v>0.054062500000000006</v>
      </c>
      <c r="Q8" s="1">
        <v>0.5070717592592593</v>
      </c>
    </row>
    <row r="9" spans="1:17" ht="15">
      <c r="A9">
        <v>3</v>
      </c>
      <c r="B9" t="s">
        <v>13</v>
      </c>
      <c r="C9" t="s">
        <v>37</v>
      </c>
      <c r="D9">
        <v>3</v>
      </c>
      <c r="E9" s="1">
        <f aca="true" t="shared" si="5" ref="E9:E21">O9</f>
        <v>0.054780092592592596</v>
      </c>
      <c r="F9" s="10">
        <v>90</v>
      </c>
      <c r="G9">
        <f t="shared" si="2"/>
        <v>1.3147222222222223</v>
      </c>
      <c r="H9">
        <f t="shared" si="3"/>
        <v>4733</v>
      </c>
      <c r="I9">
        <f t="shared" si="0"/>
        <v>1174257.0000000002</v>
      </c>
      <c r="J9" s="4">
        <f t="shared" si="4"/>
        <v>248.09993661525465</v>
      </c>
      <c r="K9" s="4">
        <v>78</v>
      </c>
      <c r="L9" s="6">
        <f t="shared" si="1"/>
        <v>3.1807684181442903</v>
      </c>
      <c r="N9" s="1">
        <v>0.09707175925925926</v>
      </c>
      <c r="O9" s="1">
        <f>N9-N6</f>
        <v>0.054780092592592596</v>
      </c>
      <c r="Q9" s="1"/>
    </row>
    <row r="10" spans="1:17" ht="15">
      <c r="A10">
        <v>4</v>
      </c>
      <c r="B10" t="s">
        <v>14</v>
      </c>
      <c r="C10" t="s">
        <v>38</v>
      </c>
      <c r="D10">
        <v>1</v>
      </c>
      <c r="E10" s="1">
        <f t="shared" si="5"/>
        <v>0.055497685185185185</v>
      </c>
      <c r="F10" s="10">
        <v>83</v>
      </c>
      <c r="G10">
        <f t="shared" si="2"/>
        <v>1.3319444444444444</v>
      </c>
      <c r="H10">
        <f t="shared" si="3"/>
        <v>4794.999999999999</v>
      </c>
      <c r="I10">
        <f t="shared" si="0"/>
        <v>1082925.9000000001</v>
      </c>
      <c r="J10" s="4">
        <f t="shared" si="4"/>
        <v>225.84481751824825</v>
      </c>
      <c r="K10" s="4">
        <v>70</v>
      </c>
      <c r="L10" s="6">
        <f t="shared" si="1"/>
        <v>3.226354535974975</v>
      </c>
      <c r="N10" s="1">
        <v>0.09778935185185185</v>
      </c>
      <c r="O10" s="1">
        <f>N10-N6</f>
        <v>0.055497685185185185</v>
      </c>
      <c r="Q10" s="1"/>
    </row>
    <row r="11" spans="1:17" ht="15">
      <c r="A11">
        <v>5</v>
      </c>
      <c r="B11" t="s">
        <v>15</v>
      </c>
      <c r="C11" t="s">
        <v>37</v>
      </c>
      <c r="D11">
        <v>4</v>
      </c>
      <c r="E11" s="1">
        <f t="shared" si="5"/>
        <v>0.05760416666666667</v>
      </c>
      <c r="F11" s="10">
        <v>95</v>
      </c>
      <c r="G11">
        <f t="shared" si="2"/>
        <v>1.3825</v>
      </c>
      <c r="H11">
        <f t="shared" si="3"/>
        <v>4977</v>
      </c>
      <c r="I11">
        <f t="shared" si="0"/>
        <v>1239493.5</v>
      </c>
      <c r="J11" s="4">
        <f t="shared" si="4"/>
        <v>249.04430379746836</v>
      </c>
      <c r="K11" s="4">
        <v>81</v>
      </c>
      <c r="L11" s="6">
        <f t="shared" si="1"/>
        <v>3.0746210345366465</v>
      </c>
      <c r="M11" t="s">
        <v>28</v>
      </c>
      <c r="N11" s="1">
        <v>0.09989583333333334</v>
      </c>
      <c r="O11" s="1">
        <f>N11-$N$6</f>
        <v>0.05760416666666667</v>
      </c>
      <c r="Q11" s="1"/>
    </row>
    <row r="12" spans="1:17" ht="15">
      <c r="A12">
        <v>6</v>
      </c>
      <c r="B12" t="s">
        <v>16</v>
      </c>
      <c r="C12" t="s">
        <v>38</v>
      </c>
      <c r="D12">
        <v>2</v>
      </c>
      <c r="E12" s="1">
        <f t="shared" si="5"/>
        <v>0.060069444444444446</v>
      </c>
      <c r="F12" s="10">
        <v>88</v>
      </c>
      <c r="G12">
        <f t="shared" si="2"/>
        <v>1.4416666666666667</v>
      </c>
      <c r="H12">
        <f t="shared" si="3"/>
        <v>5190</v>
      </c>
      <c r="I12">
        <f t="shared" si="0"/>
        <v>1148162.4000000001</v>
      </c>
      <c r="J12" s="4">
        <f t="shared" si="4"/>
        <v>221.22589595375726</v>
      </c>
      <c r="K12" s="4">
        <v>75</v>
      </c>
      <c r="L12" s="6">
        <f t="shared" si="1"/>
        <v>2.9496786127167636</v>
      </c>
      <c r="N12" s="1">
        <v>0.10236111111111111</v>
      </c>
      <c r="O12" s="1">
        <f>N12-$N$6</f>
        <v>0.060069444444444446</v>
      </c>
      <c r="Q12" s="1"/>
    </row>
    <row r="13" spans="1:17" ht="15">
      <c r="A13">
        <v>7</v>
      </c>
      <c r="B13" t="s">
        <v>17</v>
      </c>
      <c r="C13" t="s">
        <v>38</v>
      </c>
      <c r="D13">
        <v>3</v>
      </c>
      <c r="E13" s="1">
        <f t="shared" si="5"/>
        <v>0.06184027777777778</v>
      </c>
      <c r="F13" s="17">
        <v>75</v>
      </c>
      <c r="G13">
        <f t="shared" si="2"/>
        <v>1.4841666666666666</v>
      </c>
      <c r="H13">
        <f t="shared" si="3"/>
        <v>5343</v>
      </c>
      <c r="I13">
        <f t="shared" si="0"/>
        <v>978547.5</v>
      </c>
      <c r="J13" s="4">
        <f t="shared" si="4"/>
        <v>183.1457046603032</v>
      </c>
      <c r="K13" s="16">
        <v>62</v>
      </c>
      <c r="L13" s="6">
        <f t="shared" si="1"/>
        <v>2.953962978391987</v>
      </c>
      <c r="N13" s="1">
        <v>0.10413194444444444</v>
      </c>
      <c r="O13" s="1">
        <f>N13-$N$6</f>
        <v>0.06184027777777778</v>
      </c>
      <c r="Q13" s="1"/>
    </row>
    <row r="14" spans="1:17" ht="15">
      <c r="A14">
        <v>8</v>
      </c>
      <c r="B14" t="s">
        <v>18</v>
      </c>
      <c r="C14" t="s">
        <v>37</v>
      </c>
      <c r="D14">
        <v>5</v>
      </c>
      <c r="E14" s="1">
        <f t="shared" si="5"/>
        <v>0.06263888888888891</v>
      </c>
      <c r="F14">
        <v>97</v>
      </c>
      <c r="G14">
        <f t="shared" si="2"/>
        <v>1.5033333333333339</v>
      </c>
      <c r="H14">
        <f t="shared" si="3"/>
        <v>5412.000000000002</v>
      </c>
      <c r="I14">
        <f t="shared" si="0"/>
        <v>1265588.1</v>
      </c>
      <c r="J14" s="4">
        <f t="shared" si="4"/>
        <v>233.8485033259423</v>
      </c>
      <c r="K14" s="4">
        <v>84</v>
      </c>
      <c r="L14" s="6">
        <f t="shared" si="1"/>
        <v>2.7839107538802654</v>
      </c>
      <c r="N14" s="1">
        <v>0.10493055555555557</v>
      </c>
      <c r="O14" s="1">
        <f>N14-$N$6</f>
        <v>0.06263888888888891</v>
      </c>
      <c r="Q14" s="1"/>
    </row>
    <row r="15" spans="1:17" ht="15">
      <c r="A15">
        <v>9</v>
      </c>
      <c r="B15" t="s">
        <v>19</v>
      </c>
      <c r="C15" t="s">
        <v>37</v>
      </c>
      <c r="D15">
        <v>6</v>
      </c>
      <c r="E15" s="1">
        <f t="shared" si="5"/>
        <v>0.07153935185185184</v>
      </c>
      <c r="F15" s="9">
        <v>86</v>
      </c>
      <c r="G15">
        <f t="shared" si="2"/>
        <v>1.7169444444444442</v>
      </c>
      <c r="H15">
        <f t="shared" si="3"/>
        <v>6180.999999999999</v>
      </c>
      <c r="I15">
        <f t="shared" si="0"/>
        <v>1122067.8</v>
      </c>
      <c r="J15" s="4">
        <f t="shared" si="4"/>
        <v>181.53499433748587</v>
      </c>
      <c r="K15" s="12">
        <v>73</v>
      </c>
      <c r="L15" s="6">
        <f t="shared" si="1"/>
        <v>2.4867807443491214</v>
      </c>
      <c r="N15" s="1">
        <v>0.11383101851851851</v>
      </c>
      <c r="O15" s="1">
        <f>N15-$N$6</f>
        <v>0.07153935185185184</v>
      </c>
      <c r="Q15" s="1"/>
    </row>
    <row r="16" spans="1:16" ht="15">
      <c r="A16">
        <v>10</v>
      </c>
      <c r="B16" t="s">
        <v>20</v>
      </c>
      <c r="C16" t="s">
        <v>37</v>
      </c>
      <c r="D16">
        <v>7</v>
      </c>
      <c r="E16" s="1">
        <f t="shared" si="5"/>
        <v>0.07464120370370371</v>
      </c>
      <c r="F16" s="10">
        <v>100</v>
      </c>
      <c r="G16">
        <f t="shared" si="2"/>
        <v>1.7913888888888891</v>
      </c>
      <c r="H16">
        <f t="shared" si="3"/>
        <v>6449.000000000001</v>
      </c>
      <c r="I16">
        <f t="shared" si="0"/>
        <v>1304730</v>
      </c>
      <c r="J16" s="4">
        <f t="shared" si="4"/>
        <v>202.3150876104822</v>
      </c>
      <c r="K16" s="4">
        <v>82</v>
      </c>
      <c r="L16" s="6">
        <f t="shared" si="1"/>
        <v>2.4672571659814904</v>
      </c>
      <c r="M16" t="s">
        <v>28</v>
      </c>
      <c r="N16" s="1">
        <v>0.11484953703703704</v>
      </c>
      <c r="O16" s="1">
        <f>N16-$N$6+P16</f>
        <v>0.07464120370370371</v>
      </c>
      <c r="P16" s="1">
        <v>0.0020833333333333333</v>
      </c>
    </row>
    <row r="17" spans="1:18" ht="15">
      <c r="A17">
        <v>11</v>
      </c>
      <c r="B17" t="s">
        <v>21</v>
      </c>
      <c r="C17" t="s">
        <v>37</v>
      </c>
      <c r="D17">
        <v>8</v>
      </c>
      <c r="E17" s="1">
        <f t="shared" si="5"/>
        <v>0.07878472222222221</v>
      </c>
      <c r="F17">
        <v>84</v>
      </c>
      <c r="G17">
        <f t="shared" si="2"/>
        <v>1.8908333333333331</v>
      </c>
      <c r="H17">
        <f t="shared" si="3"/>
        <v>6806.999999999999</v>
      </c>
      <c r="I17">
        <f t="shared" si="0"/>
        <v>1095973.2000000002</v>
      </c>
      <c r="J17" s="4">
        <f t="shared" si="4"/>
        <v>161.0067871308947</v>
      </c>
      <c r="K17" s="4">
        <v>73</v>
      </c>
      <c r="L17" s="6">
        <f t="shared" si="1"/>
        <v>2.2055724264506122</v>
      </c>
      <c r="N17" s="1">
        <v>0.12107638888888889</v>
      </c>
      <c r="O17" s="1">
        <f aca="true" t="shared" si="6" ref="O17:O22">N17-$N$6</f>
        <v>0.07878472222222221</v>
      </c>
      <c r="Q17" s="1">
        <v>0.5317939814814815</v>
      </c>
      <c r="R17" s="1">
        <f aca="true" t="shared" si="7" ref="R17:R22">Q17-$Q$8+$O$8</f>
        <v>0.07878472222222221</v>
      </c>
    </row>
    <row r="18" spans="1:19" ht="15">
      <c r="A18">
        <v>12</v>
      </c>
      <c r="B18" t="s">
        <v>46</v>
      </c>
      <c r="C18" t="s">
        <v>37</v>
      </c>
      <c r="D18">
        <v>9</v>
      </c>
      <c r="E18" s="1">
        <f>O18</f>
        <v>0.0793287037037037</v>
      </c>
      <c r="F18">
        <v>120</v>
      </c>
      <c r="G18">
        <f t="shared" si="2"/>
        <v>1.903888888888889</v>
      </c>
      <c r="H18">
        <f t="shared" si="3"/>
        <v>6854</v>
      </c>
      <c r="I18">
        <f t="shared" si="0"/>
        <v>1565676</v>
      </c>
      <c r="J18" s="4">
        <f t="shared" si="4"/>
        <v>228.43244820542748</v>
      </c>
      <c r="K18" s="4">
        <v>105</v>
      </c>
      <c r="L18" s="6">
        <f t="shared" si="1"/>
        <v>2.1755471257659758</v>
      </c>
      <c r="N18" s="1">
        <v>0.12162037037037036</v>
      </c>
      <c r="O18" s="1">
        <f t="shared" si="6"/>
        <v>0.0793287037037037</v>
      </c>
      <c r="Q18" s="1">
        <v>0.532337962962963</v>
      </c>
      <c r="R18" s="1">
        <f t="shared" si="7"/>
        <v>0.0793287037037037</v>
      </c>
      <c r="S18" s="1"/>
    </row>
    <row r="19" spans="1:18" ht="15">
      <c r="A19">
        <v>13</v>
      </c>
      <c r="B19" t="s">
        <v>22</v>
      </c>
      <c r="C19" t="s">
        <v>37</v>
      </c>
      <c r="D19">
        <v>10</v>
      </c>
      <c r="E19" s="1">
        <f t="shared" si="5"/>
        <v>0.07996527777777779</v>
      </c>
      <c r="F19">
        <v>95</v>
      </c>
      <c r="G19">
        <f t="shared" si="2"/>
        <v>1.919166666666667</v>
      </c>
      <c r="H19">
        <f t="shared" si="3"/>
        <v>6909.000000000001</v>
      </c>
      <c r="I19">
        <f t="shared" si="0"/>
        <v>1239493.5</v>
      </c>
      <c r="J19" s="4">
        <f t="shared" si="4"/>
        <v>179.40273556231</v>
      </c>
      <c r="K19" s="4">
        <v>82</v>
      </c>
      <c r="L19" s="6">
        <f t="shared" si="1"/>
        <v>2.187838238564756</v>
      </c>
      <c r="N19" s="1">
        <v>0.12225694444444445</v>
      </c>
      <c r="O19" s="1">
        <f t="shared" si="6"/>
        <v>0.07996527777777779</v>
      </c>
      <c r="Q19" s="1">
        <v>0.532986111111111</v>
      </c>
      <c r="R19" s="1">
        <f t="shared" si="7"/>
        <v>0.07997685185185177</v>
      </c>
    </row>
    <row r="20" spans="1:18" ht="15">
      <c r="A20">
        <v>14</v>
      </c>
      <c r="B20" t="s">
        <v>23</v>
      </c>
      <c r="C20" t="s">
        <v>37</v>
      </c>
      <c r="D20">
        <v>11</v>
      </c>
      <c r="E20" s="1">
        <f t="shared" si="5"/>
        <v>0.07997685185185185</v>
      </c>
      <c r="F20" s="10">
        <v>103</v>
      </c>
      <c r="G20">
        <f t="shared" si="2"/>
        <v>1.9194444444444445</v>
      </c>
      <c r="H20">
        <f t="shared" si="3"/>
        <v>6910</v>
      </c>
      <c r="I20">
        <f t="shared" si="0"/>
        <v>1343871.9000000001</v>
      </c>
      <c r="J20" s="4">
        <f t="shared" si="4"/>
        <v>194.48218523878438</v>
      </c>
      <c r="K20" s="4">
        <v>85</v>
      </c>
      <c r="L20" s="6">
        <f t="shared" si="1"/>
        <v>2.288025708691581</v>
      </c>
      <c r="M20" t="s">
        <v>28</v>
      </c>
      <c r="N20" s="1">
        <v>0.12226851851851851</v>
      </c>
      <c r="O20" s="1">
        <f t="shared" si="6"/>
        <v>0.07997685185185185</v>
      </c>
      <c r="P20" s="1"/>
      <c r="Q20" s="1">
        <v>0.5329976851851852</v>
      </c>
      <c r="R20" s="1">
        <f t="shared" si="7"/>
        <v>0.07998842592592592</v>
      </c>
    </row>
    <row r="21" spans="1:18" ht="15">
      <c r="A21">
        <v>15</v>
      </c>
      <c r="B21" t="s">
        <v>24</v>
      </c>
      <c r="C21" t="s">
        <v>38</v>
      </c>
      <c r="D21">
        <v>4</v>
      </c>
      <c r="E21" s="1">
        <f t="shared" si="5"/>
        <v>0.08212962962962964</v>
      </c>
      <c r="F21">
        <v>88</v>
      </c>
      <c r="G21">
        <f>E21*24</f>
        <v>1.9711111111111113</v>
      </c>
      <c r="H21">
        <f>G21*60*60</f>
        <v>7096.000000000001</v>
      </c>
      <c r="I21">
        <f>F21*9.81*$J$5</f>
        <v>1148162.4000000001</v>
      </c>
      <c r="J21" s="4">
        <f>I21/H21</f>
        <v>161.80417136414883</v>
      </c>
      <c r="K21" s="4">
        <v>75</v>
      </c>
      <c r="L21" s="6">
        <f t="shared" si="1"/>
        <v>2.1573889515219844</v>
      </c>
      <c r="N21" s="1">
        <v>0.1244212962962963</v>
      </c>
      <c r="O21" s="1">
        <f t="shared" si="6"/>
        <v>0.08212962962962964</v>
      </c>
      <c r="Q21" s="1">
        <v>0.5351388888888889</v>
      </c>
      <c r="R21" s="1">
        <f t="shared" si="7"/>
        <v>0.08212962962962966</v>
      </c>
    </row>
    <row r="22" spans="1:18" ht="15">
      <c r="A22">
        <v>16</v>
      </c>
      <c r="B22" t="s">
        <v>25</v>
      </c>
      <c r="C22" t="s">
        <v>33</v>
      </c>
      <c r="D22">
        <v>1</v>
      </c>
      <c r="E22" s="1">
        <f>O22</f>
        <v>0.08239583333333333</v>
      </c>
      <c r="F22" s="10">
        <v>70</v>
      </c>
      <c r="G22">
        <f t="shared" si="2"/>
        <v>1.9775</v>
      </c>
      <c r="H22">
        <f t="shared" si="3"/>
        <v>7119</v>
      </c>
      <c r="I22">
        <f t="shared" si="0"/>
        <v>913311.0000000001</v>
      </c>
      <c r="J22" s="4">
        <f t="shared" si="4"/>
        <v>128.2920353982301</v>
      </c>
      <c r="K22" s="4">
        <v>58</v>
      </c>
      <c r="L22" s="6">
        <f t="shared" si="1"/>
        <v>2.2119316447970707</v>
      </c>
      <c r="N22" s="1">
        <v>0.12468749999999999</v>
      </c>
      <c r="O22" s="1">
        <f t="shared" si="6"/>
        <v>0.08239583333333333</v>
      </c>
      <c r="Q22" s="1">
        <v>0.5354050925925926</v>
      </c>
      <c r="R22" s="1">
        <f t="shared" si="7"/>
        <v>0.08239583333333333</v>
      </c>
    </row>
    <row r="23" spans="1:17" ht="15">
      <c r="A23">
        <v>17</v>
      </c>
      <c r="B23" t="s">
        <v>26</v>
      </c>
      <c r="C23" t="s">
        <v>34</v>
      </c>
      <c r="D23">
        <v>1</v>
      </c>
      <c r="E23" s="1">
        <v>0.09018518518518519</v>
      </c>
      <c r="F23" s="10">
        <v>78</v>
      </c>
      <c r="G23">
        <f>E23*24</f>
        <v>2.1644444444444444</v>
      </c>
      <c r="H23">
        <f>G23*60*60</f>
        <v>7792</v>
      </c>
      <c r="I23">
        <f>F23*9.81*$J$5</f>
        <v>1017689.4000000001</v>
      </c>
      <c r="J23" s="4">
        <f>I23/H23</f>
        <v>130.60695585215606</v>
      </c>
      <c r="K23" s="4">
        <v>62</v>
      </c>
      <c r="L23" s="6">
        <f t="shared" si="1"/>
        <v>2.1065638040670334</v>
      </c>
      <c r="N23" s="1"/>
      <c r="O23" s="1"/>
      <c r="Q23" s="1"/>
    </row>
    <row r="24" spans="1:17" ht="15">
      <c r="A24">
        <v>18</v>
      </c>
      <c r="B24" t="s">
        <v>55</v>
      </c>
      <c r="C24" t="s">
        <v>33</v>
      </c>
      <c r="D24">
        <v>2</v>
      </c>
      <c r="E24" s="1">
        <v>0.09236111111111112</v>
      </c>
      <c r="F24" s="9">
        <v>76</v>
      </c>
      <c r="G24">
        <f>E24*24</f>
        <v>2.216666666666667</v>
      </c>
      <c r="H24">
        <f>G24*60*60</f>
        <v>7980</v>
      </c>
      <c r="I24">
        <f t="shared" si="0"/>
        <v>991594.8</v>
      </c>
      <c r="J24" s="4">
        <f>I24/H24</f>
        <v>124.26</v>
      </c>
      <c r="K24" s="12">
        <v>60</v>
      </c>
      <c r="L24" s="6">
        <f t="shared" si="1"/>
        <v>2.071</v>
      </c>
      <c r="M24" t="s">
        <v>9</v>
      </c>
      <c r="N24" s="1"/>
      <c r="O24" t="s">
        <v>10</v>
      </c>
      <c r="Q24" s="1"/>
    </row>
    <row r="25" spans="1:17" ht="15">
      <c r="A25">
        <v>18</v>
      </c>
      <c r="B25" t="s">
        <v>4</v>
      </c>
      <c r="C25" t="s">
        <v>34</v>
      </c>
      <c r="D25">
        <v>2</v>
      </c>
      <c r="E25" s="1">
        <v>0.09236111111111112</v>
      </c>
      <c r="F25" s="9">
        <v>76</v>
      </c>
      <c r="G25">
        <f>E25*24</f>
        <v>2.216666666666667</v>
      </c>
      <c r="H25">
        <f>G25*60*60</f>
        <v>7980</v>
      </c>
      <c r="I25">
        <f t="shared" si="0"/>
        <v>991594.8</v>
      </c>
      <c r="J25" s="4">
        <f>I25/H25</f>
        <v>124.26</v>
      </c>
      <c r="K25" s="12">
        <v>60</v>
      </c>
      <c r="L25" s="6">
        <f t="shared" si="1"/>
        <v>2.071</v>
      </c>
      <c r="M25" t="s">
        <v>9</v>
      </c>
      <c r="N25" s="1"/>
      <c r="O25" t="s">
        <v>10</v>
      </c>
      <c r="Q25" s="1"/>
    </row>
    <row r="26" spans="1:17" ht="15">
      <c r="A26">
        <v>18</v>
      </c>
      <c r="B26" t="s">
        <v>5</v>
      </c>
      <c r="C26" t="s">
        <v>34</v>
      </c>
      <c r="D26">
        <v>2</v>
      </c>
      <c r="E26" s="1">
        <v>0.09236111111111112</v>
      </c>
      <c r="F26" s="9">
        <v>76</v>
      </c>
      <c r="G26">
        <f>E26*24</f>
        <v>2.216666666666667</v>
      </c>
      <c r="H26">
        <f>G26*60*60</f>
        <v>7980</v>
      </c>
      <c r="I26">
        <f t="shared" si="0"/>
        <v>991594.8</v>
      </c>
      <c r="J26" s="4">
        <f>I26/H26</f>
        <v>124.26</v>
      </c>
      <c r="K26" s="12">
        <v>60</v>
      </c>
      <c r="L26" s="6">
        <f t="shared" si="1"/>
        <v>2.071</v>
      </c>
      <c r="M26" t="s">
        <v>9</v>
      </c>
      <c r="O26" t="s">
        <v>10</v>
      </c>
      <c r="Q26" s="1"/>
    </row>
    <row r="27" spans="1:17" ht="15">
      <c r="A27">
        <v>18</v>
      </c>
      <c r="B27" t="s">
        <v>6</v>
      </c>
      <c r="C27" t="s">
        <v>34</v>
      </c>
      <c r="D27">
        <v>2</v>
      </c>
      <c r="E27" s="1">
        <v>0.09236111111111112</v>
      </c>
      <c r="F27" s="9">
        <v>76</v>
      </c>
      <c r="G27">
        <f>E27*24</f>
        <v>2.216666666666667</v>
      </c>
      <c r="H27">
        <f>G27*60*60</f>
        <v>7980</v>
      </c>
      <c r="I27">
        <f t="shared" si="0"/>
        <v>991594.8</v>
      </c>
      <c r="J27" s="4">
        <f>I27/H27</f>
        <v>124.26</v>
      </c>
      <c r="K27" s="12">
        <v>60</v>
      </c>
      <c r="L27" s="6">
        <f t="shared" si="1"/>
        <v>2.071</v>
      </c>
      <c r="M27" t="s">
        <v>9</v>
      </c>
      <c r="O27" t="s">
        <v>10</v>
      </c>
      <c r="Q27" s="1"/>
    </row>
    <row r="29" spans="1:2" ht="15">
      <c r="A29" s="13" t="s">
        <v>40</v>
      </c>
      <c r="B29" s="14"/>
    </row>
    <row r="30" spans="1:15" ht="15">
      <c r="A30" s="15" t="s">
        <v>41</v>
      </c>
      <c r="B30" s="14"/>
      <c r="E30" s="1"/>
      <c r="J30" s="4"/>
      <c r="K30" s="4"/>
      <c r="L30" s="4"/>
      <c r="N30" s="1"/>
      <c r="O30" s="1"/>
    </row>
  </sheetData>
  <sheetProtection/>
  <hyperlinks>
    <hyperlink ref="A30" r:id="rId1" display="www.free-eagle.at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 Power Drives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2010-06-05T21:17:33Z</dcterms:created>
  <dcterms:modified xsi:type="dcterms:W3CDTF">2014-06-24T11:18:43Z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